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DAGINI RACCOLTE DATI\ELETTRICO\PIANI DI SVILUPPO DA 2023\PdS IRETI_2025\Per invio_31mar25\Elenco interventi_da deactis_31mar25\"/>
    </mc:Choice>
  </mc:AlternateContent>
  <xr:revisionPtr revIDLastSave="0" documentId="8_{4A9C3183-95DA-478E-9C30-87F784EFA0C5}" xr6:coauthVersionLast="47" xr6:coauthVersionMax="47" xr10:uidLastSave="{00000000-0000-0000-0000-000000000000}"/>
  <bookViews>
    <workbookView xWindow="-113" yWindow="-113" windowWidth="24267" windowHeight="13148" xr2:uid="{AF1990A4-5E55-4195-AAD2-83018A50E9D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0" i="1"/>
  <c r="T29" i="1"/>
  <c r="T28" i="1"/>
  <c r="T27" i="1"/>
  <c r="T24" i="1"/>
  <c r="T23" i="1"/>
  <c r="T22" i="1"/>
  <c r="T21" i="1"/>
  <c r="T20" i="1"/>
  <c r="T19" i="1"/>
  <c r="T18" i="1"/>
  <c r="T17" i="1"/>
  <c r="V16" i="1"/>
  <c r="V15" i="1"/>
  <c r="T14" i="1"/>
  <c r="V14" i="1" s="1"/>
  <c r="T13" i="1"/>
  <c r="V13" i="1" s="1"/>
  <c r="T12" i="1"/>
  <c r="V12" i="1" s="1"/>
  <c r="T11" i="1"/>
  <c r="V11" i="1" s="1"/>
  <c r="T8" i="1"/>
  <c r="V8" i="1" s="1"/>
  <c r="T5" i="1"/>
  <c r="U5" i="1" s="1"/>
  <c r="T4" i="1"/>
  <c r="U4" i="1" s="1"/>
  <c r="V4" i="1" s="1"/>
  <c r="V3" i="1"/>
  <c r="T3" i="1"/>
  <c r="V5" i="1" l="1"/>
</calcChain>
</file>

<file path=xl/sharedStrings.xml><?xml version="1.0" encoding="utf-8"?>
<sst xmlns="http://schemas.openxmlformats.org/spreadsheetml/2006/main" count="278" uniqueCount="139">
  <si>
    <t>Codice intervento</t>
  </si>
  <si>
    <t>Nome Intervento</t>
  </si>
  <si>
    <t xml:space="preserve">Principale finalità intervento </t>
  </si>
  <si>
    <t>Area geografica</t>
  </si>
  <si>
    <t>Livello di tensione (AT, MT o BT)</t>
  </si>
  <si>
    <t>Descrizione dell'intervento</t>
  </si>
  <si>
    <t>Anno di pianificazione</t>
  </si>
  <si>
    <t>Data di avvio lavori</t>
  </si>
  <si>
    <t>Data di entrata in esercizio</t>
  </si>
  <si>
    <t>Stato dell'intervento</t>
  </si>
  <si>
    <t>Modifiche rilevanti intervenute rispetto all'ultima rendicontazione</t>
  </si>
  <si>
    <t>Avanzamento rispetto all'ultima rendicontazione</t>
  </si>
  <si>
    <t>Principale motivazione  ritardo/posticipazione/anticipazione</t>
  </si>
  <si>
    <t>Costi di investimento</t>
  </si>
  <si>
    <r>
      <t xml:space="preserve">Costo stimato annuo di esercizio (€) </t>
    </r>
    <r>
      <rPr>
        <i/>
        <sz val="11"/>
        <color theme="1"/>
        <rFont val="Aptos Narrow"/>
        <family val="2"/>
      </rPr>
      <t xml:space="preserve">Costi operativi annui da sostenere nei 25 anni successivi all'entrata in esercizio </t>
    </r>
  </si>
  <si>
    <t>Codice identificativo del progetto nel formato NomeDSO - PdS annox - numero progressivo</t>
  </si>
  <si>
    <t>Driver</t>
  </si>
  <si>
    <t>Livello di tensione interessato dall'intervento</t>
  </si>
  <si>
    <t>Indicazione delle principali caratteristiche dell'intervento</t>
  </si>
  <si>
    <t>Primo anno di inserimento nel Piano</t>
  </si>
  <si>
    <t>Anno previsto o effettivo di avvio dei lavori</t>
  </si>
  <si>
    <t>Anno previsto o effettivo di entrata in esercizio dell'intervento</t>
  </si>
  <si>
    <t>Indicazione dello stato di avanzamento dell'intervento: pianificato, in autorizzazione, autorizzato e in fase di progettazione esecutiva, in costruzione, completato, cancellato</t>
  </si>
  <si>
    <t>Modifiche rilevanti come il cambio di tecnologia, variazioni di costo significative etc.</t>
  </si>
  <si>
    <t>Indicazione del progresso dell'intervento: in anticipo, come da programma, in ritardo, posticipazione volontaria, cancellato</t>
  </si>
  <si>
    <t>Indicazione delle eventuali cause di ritardo, posticipazione volontaria o cancellazione: ritardo nelle autorizzazioni, annullamento richiesta di connessione, etc.</t>
  </si>
  <si>
    <t>Investimento consuntivato cumulato al 31.12.n-1 (€)</t>
  </si>
  <si>
    <t>Costo di investimento atteso n (€)</t>
  </si>
  <si>
    <t>Costo di investimento atteso n+1 (€)</t>
  </si>
  <si>
    <t>Costo di investimento atteso n+2 (€)</t>
  </si>
  <si>
    <t>Costo di investimento atteso n+3 (€)</t>
  </si>
  <si>
    <t>Costo di investimento atteso n+4 (€)</t>
  </si>
  <si>
    <t>Costo di investimento totale atteso (€)</t>
  </si>
  <si>
    <t>Costo di investimento totale atteso da ultima rendicontazione  (€)</t>
  </si>
  <si>
    <t>Variazione costo rispetto ultima  rendicontazione(€)</t>
  </si>
  <si>
    <t>NomeDSO - PdS annox - numero progressivo</t>
  </si>
  <si>
    <t>Nuova CP "xxx"</t>
  </si>
  <si>
    <t>Loadability; Hosting capacity</t>
  </si>
  <si>
    <t>Area xx</t>
  </si>
  <si>
    <t>AT</t>
  </si>
  <si>
    <t>In costruzione</t>
  </si>
  <si>
    <t>Come da programma</t>
  </si>
  <si>
    <t xml:space="preserve">IRETI-PdS2023-001 </t>
  </si>
  <si>
    <t>Rinnovo Rete MT “Resilienza Torino Ovest"</t>
  </si>
  <si>
    <t>Resilienza</t>
  </si>
  <si>
    <t>Torino</t>
  </si>
  <si>
    <t>MT</t>
  </si>
  <si>
    <t>Bonifica di intere dorsali MT;
Incremento del livello di magliatura della rete;
Rinnovo di Cabine Secondarie.</t>
  </si>
  <si>
    <t>IRETI-PdS2023-002</t>
  </si>
  <si>
    <t>Rinnovo Rete MT “Resilienza Torino Est"</t>
  </si>
  <si>
    <t>IRETI-PdS2025-003</t>
  </si>
  <si>
    <t>Cabine Secondarie PARMA</t>
  </si>
  <si>
    <t>Loadability; Qualità tecnica</t>
  </si>
  <si>
    <t>Parma</t>
  </si>
  <si>
    <t>Rinnovo e realizzazione CS</t>
  </si>
  <si>
    <t>IRETI-PdS2025-004</t>
  </si>
  <si>
    <t>Cabine Secondarie TORINO</t>
  </si>
  <si>
    <t>IRETI-PdS2023-005</t>
  </si>
  <si>
    <t>Telecontrollo Rete</t>
  </si>
  <si>
    <t>Digitalizzazione, sistemi di telecomunicazione e innovazione tecnologica</t>
  </si>
  <si>
    <t>Parma+Torino</t>
  </si>
  <si>
    <t>Potenziamento sistema di telecontrollo e apparati periferici per il controllo da remoto della rete</t>
  </si>
  <si>
    <t>Progetto esteso al 2027 e 2028</t>
  </si>
  <si>
    <t>IRETI-PdS2025-006</t>
  </si>
  <si>
    <t>LINEE BT "PARMA"</t>
  </si>
  <si>
    <t>Qualità tecnica; Loadability</t>
  </si>
  <si>
    <t>BT</t>
  </si>
  <si>
    <t xml:space="preserve">Reallizzazione/sostituzione linee BT  (cavi aerei precordati)  </t>
  </si>
  <si>
    <t>IRETI-PdS2025-007</t>
  </si>
  <si>
    <t>LINEE BT "TORINO"</t>
  </si>
  <si>
    <t xml:space="preserve">Reallizzazione/sostituzione linee BT </t>
  </si>
  <si>
    <t>IRETI-PdS2023-008</t>
  </si>
  <si>
    <t>Nuova CP "MICHELIN"</t>
  </si>
  <si>
    <t>Realizzazione di una nuova CP a 132/22 kV, caratterizzata da 2 trasformatori AT/MT di 63 MVA</t>
  </si>
  <si>
    <t>Incremento costi per aumento prezzi sul mercato</t>
  </si>
  <si>
    <t>IRETI-PdS2023-009</t>
  </si>
  <si>
    <t>Nuova CP "BRAMANTE"</t>
  </si>
  <si>
    <t>Qualità tecnica; Hosting Capacity</t>
  </si>
  <si>
    <t>Realizzazione di una nuova Cabina Primaria a 132/22 kV, caratterizzata da 2 trasformatori AT/MT di 63 MVA + 1  trafo per utenza</t>
  </si>
  <si>
    <t>IRETI-PdS2023-010</t>
  </si>
  <si>
    <t>Rinnovo CP "SUD OVEST"</t>
  </si>
  <si>
    <t>Realizzazione della III sezione 22 kV della CP</t>
  </si>
  <si>
    <t>Pianificato</t>
  </si>
  <si>
    <t>IRETI-PdS2023-011</t>
  </si>
  <si>
    <t>Rinnovo CP "SUD "</t>
  </si>
  <si>
    <t>Qualità tecnica</t>
  </si>
  <si>
    <t>Rinnovo della sezione a 22 kV della CP</t>
  </si>
  <si>
    <t>IRETI-PdS2023-012</t>
  </si>
  <si>
    <t>Gestione Reattiva Parma</t>
  </si>
  <si>
    <t>Gestione energia reattiva</t>
  </si>
  <si>
    <t>Installazione di compensatori di energia reattiva in Cabina Primaria</t>
  </si>
  <si>
    <t>IRETI-PdS2023-013</t>
  </si>
  <si>
    <t>Gestione Reattiva Torino</t>
  </si>
  <si>
    <t>IRETI-PdS2025-024</t>
  </si>
  <si>
    <t>Rinnovo CP "SOSTITUZIONE TRAFO TOSCANA "</t>
  </si>
  <si>
    <t>Sostituzione del trasformatore AT/MT di CP</t>
  </si>
  <si>
    <t>IRETI-PdS2025-025</t>
  </si>
  <si>
    <t>Rinnovo CP "SOSTITUZIONE TRAFO BENEDETTA "</t>
  </si>
  <si>
    <t>IRETI-PdS2025-026</t>
  </si>
  <si>
    <t>Rinnovo CP "SOSTITUZIONE TRAFO LEVANNA "</t>
  </si>
  <si>
    <t>IRETI-PdS2025-027</t>
  </si>
  <si>
    <t>Rinnovo CP "MARTINETTO "</t>
  </si>
  <si>
    <t>Ampliamento della CP con aggiunta di un quarto trasformatore AT/MT</t>
  </si>
  <si>
    <t>IRETI-PdS2025-028</t>
  </si>
  <si>
    <t>Rinnovo CP "SPIP "</t>
  </si>
  <si>
    <t>Rinnovo delle sezioni MT a 15 kV</t>
  </si>
  <si>
    <t>IRETI-PdS2025-029</t>
  </si>
  <si>
    <t>Nuova CP "REBAUDENGO"</t>
  </si>
  <si>
    <t>Nuova CP "PARMA OVEST"</t>
  </si>
  <si>
    <t>Qualità tecnica; Hosting Capacity; Loadability</t>
  </si>
  <si>
    <t>Realizzazione di una nuova CP a 130/15 kV, caratterizzata da 2 trasformatori AT/MT di 50 MVA</t>
  </si>
  <si>
    <t>COLONNE MONTANTI/QUADRI CONTATORI</t>
  </si>
  <si>
    <t>LINEE MT TORINO</t>
  </si>
  <si>
    <t>Resilienza; Qualità tecnica; Loadability</t>
  </si>
  <si>
    <t xml:space="preserve">Realizzazione di nuove linee MT 22 kV e rinnovo di linee in cavo interrate </t>
  </si>
  <si>
    <t>LINEE MT PARMA</t>
  </si>
  <si>
    <t>Realizzazione di nuove linee MT 15 kV e rinnovo di linee aeree aeree nude</t>
  </si>
  <si>
    <t>Nuova Realizzazione LINEE MT VIGHEF-SPEZIA</t>
  </si>
  <si>
    <t>Realizzazione di nuova linea MT 15 kV</t>
  </si>
  <si>
    <t>Nuova Realizzazione LINEE MT PILASTRELLO</t>
  </si>
  <si>
    <t>Realizzazione di nuova linea MT 15 kV - per chiusura anello</t>
  </si>
  <si>
    <t>Nuova Realizzazione LINEE MT MENTANA</t>
  </si>
  <si>
    <t>Nuova Realizzazione LINEE MT MENTANA-TRIESTE</t>
  </si>
  <si>
    <t>Nuova Realizzazione LINEE MT AUTOSOLE</t>
  </si>
  <si>
    <t>Rinnovo LINEE MT PILASTRELL-CLOREI</t>
  </si>
  <si>
    <t>Resilienza; Qualità tecnica</t>
  </si>
  <si>
    <t>Sostituzione linea aerea nuda con elicord e con line a in cavo interrato 15 kV</t>
  </si>
  <si>
    <t>IRETI-PdS2025-014</t>
  </si>
  <si>
    <t>IRETI-PdS2025-015</t>
  </si>
  <si>
    <t>IRETI-PdS2025-016</t>
  </si>
  <si>
    <t>IRETI-PdS2025-017</t>
  </si>
  <si>
    <t>IRETI-PdS2025-018</t>
  </si>
  <si>
    <t>IRETI-PdS2025-019</t>
  </si>
  <si>
    <t>IRETI-PdS2025-020</t>
  </si>
  <si>
    <t>IRETI-PdS2025-021</t>
  </si>
  <si>
    <t>IRETI-PdS2025-022</t>
  </si>
  <si>
    <t>IRETI-PdS2025-023</t>
  </si>
  <si>
    <t>ALTRO</t>
  </si>
  <si>
    <t>Rinnovo colonne montanti e quadri contatori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</si>
</sst>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</font>
    <font>
      <i/>
      <sz val="11"/>
      <color theme="1"/>
      <name val="Aptos Narrow"/>
      <family val="2"/>
      <scheme val="minor"/>
    </font>
    <font>
      <i/>
      <sz val="11"/>
      <color rgb="FF000000"/>
      <name val="Aptos Narrow"/>
      <family val="2"/>
    </font>
    <font>
      <i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Aptos Narrow"/>
      <family val="2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 wrapText="1"/>
    </xf>
    <xf numFmtId="0" fontId="6" fillId="4" borderId="13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0" fontId="4" fillId="5" borderId="15" xfId="0" applyFont="1" applyFill="1" applyBorder="1" applyAlignment="1">
      <alignment wrapText="1"/>
    </xf>
    <xf numFmtId="0" fontId="2" fillId="5" borderId="16" xfId="0" applyFont="1" applyFill="1" applyBorder="1" applyAlignment="1">
      <alignment wrapText="1"/>
    </xf>
    <xf numFmtId="0" fontId="2" fillId="5" borderId="17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4" fillId="5" borderId="18" xfId="0" applyFont="1" applyFill="1" applyBorder="1" applyAlignment="1">
      <alignment wrapText="1"/>
    </xf>
    <xf numFmtId="0" fontId="0" fillId="4" borderId="0" xfId="0" applyFill="1"/>
    <xf numFmtId="0" fontId="9" fillId="4" borderId="2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1" xfId="0" applyFill="1" applyBorder="1" applyAlignment="1">
      <alignment horizontal="left" vertical="center" wrapText="1"/>
    </xf>
    <xf numFmtId="3" fontId="11" fillId="5" borderId="20" xfId="0" applyNumberFormat="1" applyFont="1" applyFill="1" applyBorder="1" applyAlignment="1">
      <alignment vertical="center" wrapText="1"/>
    </xf>
    <xf numFmtId="3" fontId="11" fillId="5" borderId="4" xfId="0" applyNumberFormat="1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3" fontId="10" fillId="5" borderId="21" xfId="0" applyNumberFormat="1" applyFont="1" applyFill="1" applyBorder="1" applyAlignment="1">
      <alignment vertical="center"/>
    </xf>
    <xf numFmtId="3" fontId="11" fillId="5" borderId="9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40F2C-9C5F-4B41-947A-95ADA7BD88A4}">
  <dimension ref="A1:W33"/>
  <sheetViews>
    <sheetView tabSelected="1" topLeftCell="A4" workbookViewId="0">
      <selection activeCell="B24" sqref="B24"/>
    </sheetView>
  </sheetViews>
  <sheetFormatPr defaultRowHeight="15.05" x14ac:dyDescent="0.3"/>
  <cols>
    <col min="1" max="1" width="29.21875" bestFit="1" customWidth="1"/>
    <col min="2" max="2" width="49.21875" customWidth="1"/>
    <col min="3" max="3" width="39.88671875" style="39" bestFit="1" customWidth="1"/>
    <col min="4" max="4" width="21.33203125" bestFit="1" customWidth="1"/>
    <col min="5" max="5" width="16.6640625" style="39" bestFit="1" customWidth="1"/>
    <col min="6" max="6" width="41.21875" bestFit="1" customWidth="1"/>
    <col min="7" max="7" width="13.33203125" bestFit="1" customWidth="1"/>
    <col min="8" max="8" width="13.77734375" bestFit="1" customWidth="1"/>
    <col min="9" max="9" width="15.88671875" customWidth="1"/>
    <col min="10" max="10" width="54.88671875" bestFit="1" customWidth="1"/>
    <col min="11" max="11" width="27.88671875" bestFit="1" customWidth="1"/>
    <col min="12" max="12" width="38.21875" bestFit="1" customWidth="1"/>
    <col min="13" max="13" width="50.77734375" bestFit="1" customWidth="1"/>
    <col min="14" max="14" width="21" bestFit="1" customWidth="1"/>
    <col min="15" max="15" width="18.5546875" bestFit="1" customWidth="1"/>
    <col min="16" max="16" width="16.109375" bestFit="1" customWidth="1"/>
    <col min="17" max="19" width="12.6640625" bestFit="1" customWidth="1"/>
    <col min="20" max="20" width="14.77734375" bestFit="1" customWidth="1"/>
    <col min="21" max="21" width="20.5546875" bestFit="1" customWidth="1"/>
    <col min="22" max="22" width="17.44140625" bestFit="1" customWidth="1"/>
    <col min="23" max="23" width="35" bestFit="1" customWidth="1"/>
  </cols>
  <sheetData>
    <row r="1" spans="1:23" ht="45.7" thickBot="1" x14ac:dyDescent="0.35">
      <c r="A1" s="1" t="s">
        <v>0</v>
      </c>
      <c r="B1" s="40" t="s">
        <v>1</v>
      </c>
      <c r="C1" s="2" t="s">
        <v>2</v>
      </c>
      <c r="D1" s="4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44" t="s">
        <v>13</v>
      </c>
      <c r="O1" s="45"/>
      <c r="P1" s="45"/>
      <c r="Q1" s="45"/>
      <c r="R1" s="45"/>
      <c r="S1" s="45"/>
      <c r="T1" s="45"/>
      <c r="U1" s="45"/>
      <c r="V1" s="46"/>
      <c r="W1" s="47" t="s">
        <v>14</v>
      </c>
    </row>
    <row r="2" spans="1:23" s="19" customFormat="1" ht="60.75" thickBot="1" x14ac:dyDescent="0.35">
      <c r="A2" s="7" t="s">
        <v>15</v>
      </c>
      <c r="B2" s="41"/>
      <c r="C2" s="8" t="s">
        <v>16</v>
      </c>
      <c r="D2" s="43"/>
      <c r="E2" s="9" t="s">
        <v>17</v>
      </c>
      <c r="F2" s="10" t="s">
        <v>18</v>
      </c>
      <c r="G2" s="11" t="s">
        <v>19</v>
      </c>
      <c r="H2" s="10" t="s">
        <v>20</v>
      </c>
      <c r="I2" s="10" t="s">
        <v>21</v>
      </c>
      <c r="J2" s="10" t="s">
        <v>22</v>
      </c>
      <c r="K2" s="10" t="s">
        <v>23</v>
      </c>
      <c r="L2" s="12" t="s">
        <v>24</v>
      </c>
      <c r="M2" s="13" t="s">
        <v>25</v>
      </c>
      <c r="N2" s="14" t="s">
        <v>26</v>
      </c>
      <c r="O2" s="15" t="s">
        <v>27</v>
      </c>
      <c r="P2" s="15" t="s">
        <v>28</v>
      </c>
      <c r="Q2" s="15" t="s">
        <v>29</v>
      </c>
      <c r="R2" s="16" t="s">
        <v>30</v>
      </c>
      <c r="S2" s="16" t="s">
        <v>31</v>
      </c>
      <c r="T2" s="17" t="s">
        <v>32</v>
      </c>
      <c r="U2" s="17" t="s">
        <v>33</v>
      </c>
      <c r="V2" s="18" t="s">
        <v>34</v>
      </c>
      <c r="W2" s="48"/>
    </row>
    <row r="3" spans="1:23" s="19" customFormat="1" ht="30.05" x14ac:dyDescent="0.3">
      <c r="A3" s="20" t="s">
        <v>35</v>
      </c>
      <c r="B3" s="21" t="s">
        <v>36</v>
      </c>
      <c r="C3" s="22" t="s">
        <v>37</v>
      </c>
      <c r="D3" s="23" t="s">
        <v>38</v>
      </c>
      <c r="E3" s="24" t="s">
        <v>39</v>
      </c>
      <c r="F3" s="24"/>
      <c r="G3" s="25">
        <v>2023</v>
      </c>
      <c r="H3" s="25">
        <v>2025</v>
      </c>
      <c r="I3" s="25">
        <v>2027</v>
      </c>
      <c r="J3" s="25" t="s">
        <v>40</v>
      </c>
      <c r="K3" s="25"/>
      <c r="L3" s="25" t="s">
        <v>41</v>
      </c>
      <c r="M3" s="26"/>
      <c r="N3" s="27">
        <v>0</v>
      </c>
      <c r="O3" s="28">
        <v>1000</v>
      </c>
      <c r="P3" s="28">
        <v>1000</v>
      </c>
      <c r="Q3" s="28">
        <v>500</v>
      </c>
      <c r="R3" s="29">
        <v>0</v>
      </c>
      <c r="S3" s="29">
        <v>0</v>
      </c>
      <c r="T3" s="30">
        <f>+SUM(N3:S3)</f>
        <v>2500</v>
      </c>
      <c r="U3" s="31">
        <v>2300</v>
      </c>
      <c r="V3" s="32">
        <f>+T3-U3</f>
        <v>200</v>
      </c>
      <c r="W3" s="33">
        <v>1000</v>
      </c>
    </row>
    <row r="4" spans="1:23" s="35" customFormat="1" ht="45.1" x14ac:dyDescent="0.3">
      <c r="A4" s="34" t="s">
        <v>42</v>
      </c>
      <c r="B4" s="34" t="s">
        <v>43</v>
      </c>
      <c r="C4" s="34" t="s">
        <v>44</v>
      </c>
      <c r="D4" s="35" t="s">
        <v>45</v>
      </c>
      <c r="E4" s="35" t="s">
        <v>46</v>
      </c>
      <c r="F4" s="36" t="s">
        <v>47</v>
      </c>
      <c r="G4" s="35">
        <v>2023</v>
      </c>
      <c r="H4" s="35">
        <v>2022</v>
      </c>
      <c r="I4" s="35">
        <v>2026</v>
      </c>
      <c r="J4" s="35" t="s">
        <v>40</v>
      </c>
      <c r="L4" s="35" t="s">
        <v>41</v>
      </c>
      <c r="N4" s="37">
        <v>9553941</v>
      </c>
      <c r="O4" s="37">
        <v>8727000</v>
      </c>
      <c r="P4" s="37">
        <v>4415059</v>
      </c>
      <c r="Q4" s="35">
        <v>0</v>
      </c>
      <c r="R4" s="35">
        <v>0</v>
      </c>
      <c r="S4" s="35">
        <v>0</v>
      </c>
      <c r="T4" s="37">
        <f t="shared" ref="T4:T5" si="0">SUM(N4:S4)</f>
        <v>22696000</v>
      </c>
      <c r="U4" s="37">
        <f>T4</f>
        <v>22696000</v>
      </c>
      <c r="V4" s="37">
        <f>T4-U4</f>
        <v>0</v>
      </c>
      <c r="W4" s="37">
        <v>9560</v>
      </c>
    </row>
    <row r="5" spans="1:23" s="35" customFormat="1" ht="45.1" x14ac:dyDescent="0.3">
      <c r="A5" s="34" t="s">
        <v>48</v>
      </c>
      <c r="B5" s="34" t="s">
        <v>49</v>
      </c>
      <c r="C5" s="35" t="s">
        <v>44</v>
      </c>
      <c r="D5" s="35" t="s">
        <v>45</v>
      </c>
      <c r="E5" s="35" t="s">
        <v>46</v>
      </c>
      <c r="F5" s="36" t="s">
        <v>47</v>
      </c>
      <c r="G5" s="35">
        <v>2023</v>
      </c>
      <c r="H5" s="35">
        <v>2022</v>
      </c>
      <c r="I5" s="35">
        <v>2026</v>
      </c>
      <c r="J5" s="35" t="s">
        <v>40</v>
      </c>
      <c r="L5" s="35" t="s">
        <v>41</v>
      </c>
      <c r="N5" s="37">
        <v>9107290</v>
      </c>
      <c r="O5" s="37">
        <v>11122000</v>
      </c>
      <c r="P5" s="37">
        <v>1300210</v>
      </c>
      <c r="Q5" s="35">
        <v>0</v>
      </c>
      <c r="R5" s="35">
        <v>0</v>
      </c>
      <c r="S5" s="35">
        <v>0</v>
      </c>
      <c r="T5" s="37">
        <f t="shared" si="0"/>
        <v>21529500</v>
      </c>
      <c r="U5" s="37">
        <f>T5</f>
        <v>21529500</v>
      </c>
      <c r="V5" s="37">
        <f>T5-U5</f>
        <v>0</v>
      </c>
      <c r="W5" s="37">
        <v>5545</v>
      </c>
    </row>
    <row r="6" spans="1:23" s="35" customFormat="1" ht="45.55" customHeight="1" x14ac:dyDescent="0.3">
      <c r="A6" s="34" t="s">
        <v>50</v>
      </c>
      <c r="B6" s="34" t="s">
        <v>51</v>
      </c>
      <c r="C6" s="35" t="s">
        <v>52</v>
      </c>
      <c r="D6" s="35" t="s">
        <v>53</v>
      </c>
      <c r="E6" s="35" t="s">
        <v>46</v>
      </c>
      <c r="F6" s="35" t="s">
        <v>54</v>
      </c>
      <c r="G6" s="35">
        <v>2025</v>
      </c>
      <c r="H6" s="35">
        <v>2025</v>
      </c>
      <c r="I6" s="35">
        <v>2029</v>
      </c>
      <c r="J6" s="35" t="s">
        <v>40</v>
      </c>
      <c r="L6" s="35" t="s">
        <v>41</v>
      </c>
      <c r="N6" s="37">
        <v>0</v>
      </c>
      <c r="O6" s="37">
        <v>1339906.7954837477</v>
      </c>
      <c r="P6" s="37">
        <v>1521178.4728929577</v>
      </c>
      <c r="Q6" s="37">
        <v>1563242.4264704227</v>
      </c>
      <c r="R6" s="37">
        <v>1505404.4903014086</v>
      </c>
      <c r="S6" s="37">
        <v>1410760.5947521129</v>
      </c>
      <c r="T6" s="37">
        <v>7340492.7799006496</v>
      </c>
      <c r="W6" s="37">
        <v>25375.25</v>
      </c>
    </row>
    <row r="7" spans="1:23" ht="45.55" customHeight="1" x14ac:dyDescent="0.3">
      <c r="A7" s="34" t="s">
        <v>55</v>
      </c>
      <c r="B7" s="34" t="s">
        <v>56</v>
      </c>
      <c r="C7" s="35" t="s">
        <v>52</v>
      </c>
      <c r="D7" s="35" t="s">
        <v>45</v>
      </c>
      <c r="E7" s="35" t="s">
        <v>46</v>
      </c>
      <c r="F7" s="35" t="s">
        <v>54</v>
      </c>
      <c r="G7" s="35">
        <v>2025</v>
      </c>
      <c r="H7" s="35">
        <v>2025</v>
      </c>
      <c r="I7" s="35">
        <v>2029</v>
      </c>
      <c r="J7" s="35" t="s">
        <v>40</v>
      </c>
      <c r="L7" s="35" t="s">
        <v>41</v>
      </c>
      <c r="N7" s="37">
        <v>0</v>
      </c>
      <c r="O7" s="37">
        <v>2400000</v>
      </c>
      <c r="P7" s="37">
        <v>4700000</v>
      </c>
      <c r="Q7" s="37">
        <v>5953264</v>
      </c>
      <c r="R7" s="37">
        <v>6200000</v>
      </c>
      <c r="S7" s="37">
        <v>6027249.5000000019</v>
      </c>
      <c r="T7" s="37">
        <v>25280513.5</v>
      </c>
      <c r="U7" s="37"/>
      <c r="V7" s="37"/>
      <c r="W7" s="37">
        <v>48800</v>
      </c>
    </row>
    <row r="8" spans="1:23" ht="30.05" x14ac:dyDescent="0.3">
      <c r="A8" s="34" t="s">
        <v>57</v>
      </c>
      <c r="B8" s="34" t="s">
        <v>58</v>
      </c>
      <c r="C8" s="36" t="s">
        <v>59</v>
      </c>
      <c r="D8" s="35" t="s">
        <v>60</v>
      </c>
      <c r="E8" s="35" t="s">
        <v>137</v>
      </c>
      <c r="F8" s="36" t="s">
        <v>61</v>
      </c>
      <c r="G8" s="35">
        <v>2023</v>
      </c>
      <c r="H8" s="35">
        <v>2022</v>
      </c>
      <c r="I8" s="35">
        <v>2028</v>
      </c>
      <c r="J8" s="35" t="s">
        <v>40</v>
      </c>
      <c r="K8" s="36" t="s">
        <v>62</v>
      </c>
      <c r="L8" s="35" t="s">
        <v>41</v>
      </c>
      <c r="N8" s="37">
        <v>1126430</v>
      </c>
      <c r="O8" s="37">
        <v>600000</v>
      </c>
      <c r="P8" s="37">
        <v>3300000</v>
      </c>
      <c r="Q8" s="37">
        <v>2000000</v>
      </c>
      <c r="R8" s="37">
        <v>1000000</v>
      </c>
      <c r="S8" s="37">
        <v>0</v>
      </c>
      <c r="T8" s="37">
        <f>SUM(N8:S8)</f>
        <v>8026430</v>
      </c>
      <c r="U8" s="37">
        <v>5240239</v>
      </c>
      <c r="V8" s="37">
        <f>T8-U8</f>
        <v>2786191</v>
      </c>
      <c r="W8" s="37">
        <v>4000</v>
      </c>
    </row>
    <row r="9" spans="1:23" ht="30.05" x14ac:dyDescent="0.3">
      <c r="A9" s="34" t="s">
        <v>63</v>
      </c>
      <c r="B9" s="34" t="s">
        <v>64</v>
      </c>
      <c r="C9" s="35" t="s">
        <v>65</v>
      </c>
      <c r="D9" s="35" t="s">
        <v>53</v>
      </c>
      <c r="E9" s="35" t="s">
        <v>66</v>
      </c>
      <c r="F9" s="38" t="s">
        <v>67</v>
      </c>
      <c r="G9" s="35">
        <v>2025</v>
      </c>
      <c r="H9" s="35">
        <v>2025</v>
      </c>
      <c r="I9" s="35">
        <v>2029</v>
      </c>
      <c r="J9" s="35" t="s">
        <v>40</v>
      </c>
      <c r="L9" s="35" t="s">
        <v>41</v>
      </c>
      <c r="N9" s="37">
        <v>0</v>
      </c>
      <c r="O9" s="37">
        <v>372437.96039438056</v>
      </c>
      <c r="P9" s="37">
        <v>416688.04430140485</v>
      </c>
      <c r="Q9" s="37">
        <v>416688.04430140485</v>
      </c>
      <c r="R9" s="37">
        <v>416688.04430140485</v>
      </c>
      <c r="S9" s="37">
        <v>416688.04430140485</v>
      </c>
      <c r="T9" s="37">
        <v>2039190.1376</v>
      </c>
      <c r="W9" s="37">
        <v>788</v>
      </c>
    </row>
    <row r="10" spans="1:23" x14ac:dyDescent="0.3">
      <c r="A10" s="34" t="s">
        <v>68</v>
      </c>
      <c r="B10" s="34" t="s">
        <v>69</v>
      </c>
      <c r="C10" s="35" t="s">
        <v>52</v>
      </c>
      <c r="D10" s="35" t="s">
        <v>45</v>
      </c>
      <c r="E10" s="35" t="s">
        <v>66</v>
      </c>
      <c r="F10" s="38" t="s">
        <v>70</v>
      </c>
      <c r="G10" s="35">
        <v>2025</v>
      </c>
      <c r="H10" s="35">
        <v>2025</v>
      </c>
      <c r="I10" s="35">
        <v>2029</v>
      </c>
      <c r="J10" s="35" t="s">
        <v>40</v>
      </c>
      <c r="L10" s="35" t="s">
        <v>41</v>
      </c>
      <c r="N10" s="37">
        <v>0</v>
      </c>
      <c r="O10" s="37">
        <v>2109280</v>
      </c>
      <c r="P10" s="37">
        <v>2800000</v>
      </c>
      <c r="Q10" s="37">
        <v>3700000</v>
      </c>
      <c r="R10" s="37">
        <v>4000000</v>
      </c>
      <c r="S10" s="37">
        <v>4652832</v>
      </c>
      <c r="T10" s="37">
        <v>17262112</v>
      </c>
      <c r="W10" s="37">
        <v>1600</v>
      </c>
    </row>
    <row r="11" spans="1:23" ht="45.1" x14ac:dyDescent="0.3">
      <c r="A11" s="34" t="s">
        <v>71</v>
      </c>
      <c r="B11" s="34" t="s">
        <v>72</v>
      </c>
      <c r="C11" s="35" t="s">
        <v>65</v>
      </c>
      <c r="D11" s="35" t="s">
        <v>45</v>
      </c>
      <c r="E11" s="35" t="s">
        <v>39</v>
      </c>
      <c r="F11" s="38" t="s">
        <v>73</v>
      </c>
      <c r="G11" s="35">
        <v>2023</v>
      </c>
      <c r="H11" s="35">
        <v>2023</v>
      </c>
      <c r="I11" s="35">
        <v>2026</v>
      </c>
      <c r="J11" s="35" t="s">
        <v>40</v>
      </c>
      <c r="K11" s="36" t="s">
        <v>74</v>
      </c>
      <c r="L11" s="35" t="s">
        <v>41</v>
      </c>
      <c r="N11" s="37">
        <v>7932634.9739599489</v>
      </c>
      <c r="O11" s="37">
        <v>8764541</v>
      </c>
      <c r="P11" s="37">
        <v>5491558.9000000004</v>
      </c>
      <c r="Q11" s="37">
        <v>0</v>
      </c>
      <c r="R11" s="37">
        <v>0</v>
      </c>
      <c r="S11" s="37">
        <v>0</v>
      </c>
      <c r="T11" s="37">
        <f t="shared" ref="T11:T32" si="1">SUM(N11:S11)</f>
        <v>22188734.873959951</v>
      </c>
      <c r="U11" s="37">
        <v>14097930</v>
      </c>
      <c r="V11" s="37">
        <f>T11-U11</f>
        <v>8090804.8739599511</v>
      </c>
      <c r="W11" s="37">
        <v>14000</v>
      </c>
    </row>
    <row r="12" spans="1:23" ht="45.1" x14ac:dyDescent="0.3">
      <c r="A12" s="34" t="s">
        <v>75</v>
      </c>
      <c r="B12" s="34" t="s">
        <v>76</v>
      </c>
      <c r="C12" s="35" t="s">
        <v>77</v>
      </c>
      <c r="D12" s="35" t="s">
        <v>45</v>
      </c>
      <c r="E12" s="35" t="s">
        <v>39</v>
      </c>
      <c r="F12" s="38" t="s">
        <v>78</v>
      </c>
      <c r="G12" s="35">
        <v>2023</v>
      </c>
      <c r="H12" s="35">
        <v>2023</v>
      </c>
      <c r="I12" s="35">
        <v>2027</v>
      </c>
      <c r="J12" s="35" t="s">
        <v>40</v>
      </c>
      <c r="K12" s="36" t="s">
        <v>74</v>
      </c>
      <c r="L12" s="35" t="s">
        <v>41</v>
      </c>
      <c r="N12" s="37">
        <v>4549369.05</v>
      </c>
      <c r="O12" s="37">
        <v>5357594</v>
      </c>
      <c r="P12" s="37">
        <v>10242536.025008095</v>
      </c>
      <c r="Q12" s="37">
        <v>6474925.0970607763</v>
      </c>
      <c r="R12" s="37">
        <v>0</v>
      </c>
      <c r="S12" s="37">
        <v>0</v>
      </c>
      <c r="T12" s="37">
        <f t="shared" si="1"/>
        <v>26624424.172068872</v>
      </c>
      <c r="U12" s="37">
        <v>19299990</v>
      </c>
      <c r="V12" s="37">
        <f>T12-U12</f>
        <v>7324434.1720688716</v>
      </c>
      <c r="W12" s="37">
        <v>14000</v>
      </c>
    </row>
    <row r="13" spans="1:23" ht="30.05" x14ac:dyDescent="0.3">
      <c r="A13" s="34" t="s">
        <v>79</v>
      </c>
      <c r="B13" s="34" t="s">
        <v>80</v>
      </c>
      <c r="C13" s="35" t="s">
        <v>65</v>
      </c>
      <c r="D13" s="35" t="s">
        <v>45</v>
      </c>
      <c r="E13" s="35" t="s">
        <v>39</v>
      </c>
      <c r="F13" s="38" t="s">
        <v>81</v>
      </c>
      <c r="G13" s="35">
        <v>2023</v>
      </c>
      <c r="H13" s="35">
        <v>2026</v>
      </c>
      <c r="I13" s="35">
        <v>2028</v>
      </c>
      <c r="J13" s="35" t="s">
        <v>82</v>
      </c>
      <c r="K13" s="36" t="s">
        <v>74</v>
      </c>
      <c r="L13" s="35" t="s">
        <v>41</v>
      </c>
      <c r="N13" s="37">
        <v>0</v>
      </c>
      <c r="O13" s="37">
        <v>0</v>
      </c>
      <c r="P13" s="37">
        <v>1000000</v>
      </c>
      <c r="Q13" s="37">
        <v>3000000</v>
      </c>
      <c r="R13" s="37">
        <v>2900000</v>
      </c>
      <c r="S13" s="37">
        <v>0</v>
      </c>
      <c r="T13" s="37">
        <f t="shared" si="1"/>
        <v>6900000</v>
      </c>
      <c r="U13" s="37">
        <v>2500000</v>
      </c>
      <c r="V13" s="37">
        <f>T13-U13</f>
        <v>4400000</v>
      </c>
      <c r="W13" s="37">
        <v>14000</v>
      </c>
    </row>
    <row r="14" spans="1:23" x14ac:dyDescent="0.3">
      <c r="A14" s="34" t="s">
        <v>83</v>
      </c>
      <c r="B14" s="34" t="s">
        <v>84</v>
      </c>
      <c r="C14" s="35" t="s">
        <v>85</v>
      </c>
      <c r="D14" s="35" t="s">
        <v>45</v>
      </c>
      <c r="E14" s="35" t="s">
        <v>39</v>
      </c>
      <c r="F14" s="38" t="s">
        <v>86</v>
      </c>
      <c r="G14" s="35">
        <v>2023</v>
      </c>
      <c r="H14" s="35">
        <v>2026</v>
      </c>
      <c r="I14" s="35">
        <v>2027</v>
      </c>
      <c r="J14" s="35" t="s">
        <v>82</v>
      </c>
      <c r="L14" s="35" t="s">
        <v>41</v>
      </c>
      <c r="N14" s="37">
        <v>0</v>
      </c>
      <c r="O14" s="37">
        <v>0</v>
      </c>
      <c r="P14" s="37">
        <v>750000</v>
      </c>
      <c r="Q14" s="37">
        <v>750000</v>
      </c>
      <c r="R14" s="37">
        <v>0</v>
      </c>
      <c r="S14" s="37">
        <v>0</v>
      </c>
      <c r="T14" s="37">
        <f t="shared" si="1"/>
        <v>1500000</v>
      </c>
      <c r="U14" s="37">
        <v>1300000</v>
      </c>
      <c r="V14" s="37">
        <f>T14-U14</f>
        <v>200000</v>
      </c>
      <c r="W14" s="37">
        <v>14000</v>
      </c>
    </row>
    <row r="15" spans="1:23" ht="30.05" x14ac:dyDescent="0.3">
      <c r="A15" s="34" t="s">
        <v>87</v>
      </c>
      <c r="B15" s="34" t="s">
        <v>88</v>
      </c>
      <c r="C15" s="35" t="s">
        <v>89</v>
      </c>
      <c r="D15" s="35" t="s">
        <v>53</v>
      </c>
      <c r="E15" s="35" t="s">
        <v>39</v>
      </c>
      <c r="F15" s="38" t="s">
        <v>90</v>
      </c>
      <c r="G15" s="35">
        <v>2023</v>
      </c>
      <c r="H15" s="35">
        <v>2025</v>
      </c>
      <c r="I15" s="35">
        <v>2025</v>
      </c>
      <c r="J15" s="35" t="s">
        <v>40</v>
      </c>
      <c r="L15" s="35" t="s">
        <v>41</v>
      </c>
      <c r="N15" s="37">
        <v>1044974.5499999999</v>
      </c>
      <c r="O15" s="37">
        <v>974109.64481814869</v>
      </c>
      <c r="P15" s="37">
        <v>0</v>
      </c>
      <c r="Q15" s="37">
        <v>0</v>
      </c>
      <c r="R15" s="37">
        <v>0</v>
      </c>
      <c r="S15" s="37">
        <v>0</v>
      </c>
      <c r="T15" s="37">
        <v>2019084.1948181484</v>
      </c>
      <c r="U15" s="37">
        <v>2446542</v>
      </c>
      <c r="V15" s="37">
        <f t="shared" ref="V15:V16" si="2">T15-U15</f>
        <v>-427457.80518185161</v>
      </c>
      <c r="W15" s="37">
        <v>28000</v>
      </c>
    </row>
    <row r="16" spans="1:23" ht="30.05" x14ac:dyDescent="0.3">
      <c r="A16" s="34" t="s">
        <v>91</v>
      </c>
      <c r="B16" s="34" t="s">
        <v>92</v>
      </c>
      <c r="C16" s="35" t="s">
        <v>89</v>
      </c>
      <c r="D16" s="35" t="s">
        <v>45</v>
      </c>
      <c r="E16" s="35" t="s">
        <v>39</v>
      </c>
      <c r="F16" s="38" t="s">
        <v>90</v>
      </c>
      <c r="G16" s="35">
        <v>2023</v>
      </c>
      <c r="H16" s="35">
        <v>2022</v>
      </c>
      <c r="I16" s="35">
        <v>2029</v>
      </c>
      <c r="J16" s="35" t="s">
        <v>40</v>
      </c>
      <c r="L16" s="35" t="s">
        <v>41</v>
      </c>
      <c r="N16" s="37">
        <v>2390734.7100000004</v>
      </c>
      <c r="O16" s="37">
        <v>1186983.5381507389</v>
      </c>
      <c r="P16" s="37">
        <v>1999542.5820367406</v>
      </c>
      <c r="Q16" s="37">
        <v>1712411.5708236189</v>
      </c>
      <c r="R16" s="37">
        <v>1695286.4426223962</v>
      </c>
      <c r="S16" s="37">
        <v>2473816.8877895963</v>
      </c>
      <c r="T16" s="37">
        <v>11458775.731423089</v>
      </c>
      <c r="U16" s="37">
        <v>7339626</v>
      </c>
      <c r="V16" s="37">
        <f t="shared" si="2"/>
        <v>4119149.7314230893</v>
      </c>
      <c r="W16" s="37">
        <v>10000</v>
      </c>
    </row>
    <row r="17" spans="1:23" x14ac:dyDescent="0.3">
      <c r="A17" s="34" t="s">
        <v>127</v>
      </c>
      <c r="B17" s="34" t="s">
        <v>94</v>
      </c>
      <c r="C17" s="35" t="s">
        <v>65</v>
      </c>
      <c r="D17" s="35" t="s">
        <v>53</v>
      </c>
      <c r="E17" s="35" t="s">
        <v>39</v>
      </c>
      <c r="F17" s="38" t="s">
        <v>95</v>
      </c>
      <c r="G17" s="35">
        <v>2025</v>
      </c>
      <c r="H17" s="35">
        <v>2026</v>
      </c>
      <c r="I17" s="35">
        <v>2027</v>
      </c>
      <c r="J17" s="35" t="s">
        <v>82</v>
      </c>
      <c r="L17" s="35" t="s">
        <v>41</v>
      </c>
      <c r="N17" s="37">
        <v>502294.14</v>
      </c>
      <c r="O17" s="37">
        <v>1280528</v>
      </c>
      <c r="P17" s="37">
        <v>0</v>
      </c>
      <c r="Q17" s="37">
        <v>0</v>
      </c>
      <c r="R17" s="37">
        <v>0</v>
      </c>
      <c r="S17" s="37">
        <v>0</v>
      </c>
      <c r="T17" s="37">
        <f t="shared" si="1"/>
        <v>1782822.1400000001</v>
      </c>
      <c r="W17" s="37">
        <v>2000</v>
      </c>
    </row>
    <row r="18" spans="1:23" x14ac:dyDescent="0.3">
      <c r="A18" s="34" t="s">
        <v>128</v>
      </c>
      <c r="B18" s="34" t="s">
        <v>97</v>
      </c>
      <c r="C18" s="35" t="s">
        <v>65</v>
      </c>
      <c r="D18" s="35" t="s">
        <v>53</v>
      </c>
      <c r="E18" s="35" t="s">
        <v>39</v>
      </c>
      <c r="F18" s="38" t="s">
        <v>95</v>
      </c>
      <c r="G18" s="35">
        <v>2025</v>
      </c>
      <c r="H18" s="35">
        <v>2024</v>
      </c>
      <c r="I18" s="35">
        <v>2025</v>
      </c>
      <c r="J18" s="35" t="s">
        <v>82</v>
      </c>
      <c r="L18" s="35" t="s">
        <v>41</v>
      </c>
      <c r="N18" s="37">
        <v>512693.75</v>
      </c>
      <c r="O18" s="37">
        <v>535790</v>
      </c>
      <c r="P18" s="37">
        <v>0</v>
      </c>
      <c r="Q18" s="37">
        <v>0</v>
      </c>
      <c r="R18" s="37">
        <v>0</v>
      </c>
      <c r="S18" s="37">
        <v>0</v>
      </c>
      <c r="T18" s="37">
        <f t="shared" si="1"/>
        <v>1048483.75</v>
      </c>
      <c r="W18" s="37">
        <v>2000</v>
      </c>
    </row>
    <row r="19" spans="1:23" x14ac:dyDescent="0.3">
      <c r="A19" s="34" t="s">
        <v>129</v>
      </c>
      <c r="B19" s="34" t="s">
        <v>99</v>
      </c>
      <c r="C19" s="35" t="s">
        <v>65</v>
      </c>
      <c r="D19" s="35" t="s">
        <v>45</v>
      </c>
      <c r="E19" s="35" t="s">
        <v>39</v>
      </c>
      <c r="F19" s="38" t="s">
        <v>95</v>
      </c>
      <c r="G19" s="35">
        <v>2025</v>
      </c>
      <c r="H19" s="35">
        <v>2026</v>
      </c>
      <c r="I19" s="35">
        <v>2027</v>
      </c>
      <c r="J19" s="35" t="s">
        <v>82</v>
      </c>
      <c r="L19" s="35" t="s">
        <v>41</v>
      </c>
      <c r="N19" s="37">
        <v>489686.22</v>
      </c>
      <c r="O19" s="37">
        <v>0</v>
      </c>
      <c r="P19" s="37">
        <v>1449579.7631977501</v>
      </c>
      <c r="Q19" s="37">
        <v>483193.25439925009</v>
      </c>
      <c r="R19" s="37">
        <v>0</v>
      </c>
      <c r="S19" s="37">
        <v>0</v>
      </c>
      <c r="T19" s="37">
        <f t="shared" si="1"/>
        <v>2422459.2375970003</v>
      </c>
      <c r="W19" s="37">
        <v>2000</v>
      </c>
    </row>
    <row r="20" spans="1:23" ht="30.05" x14ac:dyDescent="0.3">
      <c r="A20" s="34" t="s">
        <v>130</v>
      </c>
      <c r="B20" s="34" t="s">
        <v>101</v>
      </c>
      <c r="C20" s="35" t="s">
        <v>85</v>
      </c>
      <c r="D20" s="35" t="s">
        <v>45</v>
      </c>
      <c r="E20" s="35" t="s">
        <v>39</v>
      </c>
      <c r="F20" s="38" t="s">
        <v>102</v>
      </c>
      <c r="G20" s="35">
        <v>2025</v>
      </c>
      <c r="H20" s="35">
        <v>2026</v>
      </c>
      <c r="I20" s="35">
        <v>2029</v>
      </c>
      <c r="J20" s="35" t="s">
        <v>40</v>
      </c>
      <c r="L20" s="35" t="s">
        <v>41</v>
      </c>
      <c r="N20" s="37">
        <v>0</v>
      </c>
      <c r="O20" s="37">
        <v>0</v>
      </c>
      <c r="P20" s="37">
        <v>463657</v>
      </c>
      <c r="Q20" s="37">
        <v>2500000</v>
      </c>
      <c r="R20" s="37">
        <v>7000000</v>
      </c>
      <c r="S20" s="37">
        <v>5800000</v>
      </c>
      <c r="T20" s="37">
        <f t="shared" si="1"/>
        <v>15763657</v>
      </c>
      <c r="W20" s="37">
        <v>14000</v>
      </c>
    </row>
    <row r="21" spans="1:23" ht="45.55" customHeight="1" x14ac:dyDescent="0.3">
      <c r="A21" s="34" t="s">
        <v>131</v>
      </c>
      <c r="B21" s="34" t="s">
        <v>104</v>
      </c>
      <c r="C21" s="35" t="s">
        <v>85</v>
      </c>
      <c r="D21" s="35" t="s">
        <v>53</v>
      </c>
      <c r="E21" s="35" t="s">
        <v>39</v>
      </c>
      <c r="F21" s="35" t="s">
        <v>105</v>
      </c>
      <c r="G21" s="35">
        <v>2025</v>
      </c>
      <c r="H21" s="35">
        <v>2025</v>
      </c>
      <c r="I21" s="35">
        <v>2026</v>
      </c>
      <c r="J21" s="35" t="s">
        <v>40</v>
      </c>
      <c r="L21" s="35" t="s">
        <v>41</v>
      </c>
      <c r="N21" s="37">
        <v>0</v>
      </c>
      <c r="O21" s="37">
        <v>367763</v>
      </c>
      <c r="P21" s="37">
        <v>2564842.5</v>
      </c>
      <c r="Q21" s="37">
        <v>0</v>
      </c>
      <c r="R21" s="37">
        <v>0</v>
      </c>
      <c r="S21" s="37">
        <v>0</v>
      </c>
      <c r="T21" s="37">
        <f t="shared" si="1"/>
        <v>2932605.5</v>
      </c>
      <c r="W21" s="37">
        <v>14000</v>
      </c>
    </row>
    <row r="22" spans="1:23" ht="45.1" x14ac:dyDescent="0.3">
      <c r="A22" s="34" t="s">
        <v>132</v>
      </c>
      <c r="B22" s="34" t="s">
        <v>107</v>
      </c>
      <c r="C22" s="35" t="s">
        <v>65</v>
      </c>
      <c r="D22" s="35" t="s">
        <v>45</v>
      </c>
      <c r="E22" s="35" t="s">
        <v>39</v>
      </c>
      <c r="F22" s="38" t="s">
        <v>73</v>
      </c>
      <c r="G22" s="35">
        <v>2025</v>
      </c>
      <c r="H22" s="35">
        <v>2026</v>
      </c>
      <c r="I22" s="35">
        <v>2029</v>
      </c>
      <c r="J22" s="35" t="s">
        <v>82</v>
      </c>
      <c r="L22" s="35" t="s">
        <v>41</v>
      </c>
      <c r="N22" s="37">
        <v>0</v>
      </c>
      <c r="O22" s="37">
        <v>0</v>
      </c>
      <c r="P22" s="37">
        <v>190972</v>
      </c>
      <c r="Q22" s="37">
        <v>7100000</v>
      </c>
      <c r="R22" s="37">
        <v>12550000</v>
      </c>
      <c r="S22" s="37">
        <v>6500000</v>
      </c>
      <c r="T22" s="37">
        <f t="shared" si="1"/>
        <v>26340972</v>
      </c>
      <c r="W22" s="37">
        <v>14000</v>
      </c>
    </row>
    <row r="23" spans="1:23" ht="45.1" x14ac:dyDescent="0.3">
      <c r="A23" s="34" t="s">
        <v>133</v>
      </c>
      <c r="B23" s="34" t="s">
        <v>108</v>
      </c>
      <c r="C23" s="35" t="s">
        <v>109</v>
      </c>
      <c r="D23" s="35" t="s">
        <v>53</v>
      </c>
      <c r="E23" s="35" t="s">
        <v>39</v>
      </c>
      <c r="F23" s="38" t="s">
        <v>110</v>
      </c>
      <c r="G23" s="35">
        <v>2025</v>
      </c>
      <c r="H23" s="35">
        <v>2025</v>
      </c>
      <c r="I23" s="35">
        <v>2030</v>
      </c>
      <c r="J23" s="35" t="s">
        <v>82</v>
      </c>
      <c r="L23" s="35" t="s">
        <v>41</v>
      </c>
      <c r="N23" s="37">
        <v>0</v>
      </c>
      <c r="O23" s="37">
        <v>330000</v>
      </c>
      <c r="P23" s="37">
        <v>300000</v>
      </c>
      <c r="Q23" s="37">
        <v>5541096</v>
      </c>
      <c r="R23" s="37">
        <v>7700000</v>
      </c>
      <c r="S23" s="37">
        <v>3600000</v>
      </c>
      <c r="T23" s="37">
        <f t="shared" si="1"/>
        <v>17471096</v>
      </c>
      <c r="W23" s="37">
        <v>14000</v>
      </c>
    </row>
    <row r="24" spans="1:23" x14ac:dyDescent="0.3">
      <c r="A24" s="34" t="s">
        <v>134</v>
      </c>
      <c r="B24" s="34" t="s">
        <v>111</v>
      </c>
      <c r="C24" s="35" t="s">
        <v>52</v>
      </c>
      <c r="D24" s="35" t="s">
        <v>45</v>
      </c>
      <c r="E24" s="35" t="s">
        <v>66</v>
      </c>
      <c r="F24" s="38" t="s">
        <v>138</v>
      </c>
      <c r="G24" s="35">
        <v>2025</v>
      </c>
      <c r="H24" s="35">
        <v>2025</v>
      </c>
      <c r="I24" s="35">
        <v>2029</v>
      </c>
      <c r="J24" s="35" t="s">
        <v>82</v>
      </c>
      <c r="L24" s="35" t="s">
        <v>41</v>
      </c>
      <c r="N24" s="37">
        <v>0</v>
      </c>
      <c r="O24" s="37">
        <v>0</v>
      </c>
      <c r="P24" s="37">
        <v>300000</v>
      </c>
      <c r="Q24" s="37">
        <v>500000</v>
      </c>
      <c r="R24" s="37">
        <v>600000</v>
      </c>
      <c r="S24" s="37">
        <v>736400</v>
      </c>
      <c r="T24" s="37">
        <f t="shared" si="1"/>
        <v>2136400</v>
      </c>
      <c r="W24" s="37">
        <v>5000</v>
      </c>
    </row>
    <row r="25" spans="1:23" ht="30.05" x14ac:dyDescent="0.3">
      <c r="A25" s="34" t="s">
        <v>135</v>
      </c>
      <c r="B25" s="34" t="s">
        <v>112</v>
      </c>
      <c r="C25" s="35" t="s">
        <v>113</v>
      </c>
      <c r="D25" s="35" t="s">
        <v>45</v>
      </c>
      <c r="E25" s="35" t="s">
        <v>46</v>
      </c>
      <c r="F25" s="36" t="s">
        <v>114</v>
      </c>
      <c r="G25" s="35">
        <v>2025</v>
      </c>
      <c r="H25" s="35">
        <v>2025</v>
      </c>
      <c r="I25" s="35">
        <v>2029</v>
      </c>
      <c r="J25" s="35" t="s">
        <v>40</v>
      </c>
      <c r="L25" s="35" t="s">
        <v>41</v>
      </c>
      <c r="N25" s="37">
        <v>0</v>
      </c>
      <c r="O25" s="37">
        <v>650000</v>
      </c>
      <c r="P25" s="37">
        <v>10500000</v>
      </c>
      <c r="Q25" s="37">
        <v>17544632.800000001</v>
      </c>
      <c r="R25" s="37">
        <v>20364720</v>
      </c>
      <c r="S25" s="37">
        <v>20500000</v>
      </c>
      <c r="T25" s="37">
        <v>69559352.799999997</v>
      </c>
      <c r="W25" s="37">
        <v>24300</v>
      </c>
    </row>
    <row r="26" spans="1:23" ht="30.05" x14ac:dyDescent="0.3">
      <c r="A26" s="34" t="s">
        <v>136</v>
      </c>
      <c r="B26" s="34" t="s">
        <v>115</v>
      </c>
      <c r="C26" s="35" t="s">
        <v>113</v>
      </c>
      <c r="D26" s="35" t="s">
        <v>53</v>
      </c>
      <c r="E26" s="34" t="s">
        <v>46</v>
      </c>
      <c r="F26" s="36" t="s">
        <v>116</v>
      </c>
      <c r="G26" s="35">
        <v>2025</v>
      </c>
      <c r="H26" s="35">
        <v>2025</v>
      </c>
      <c r="I26" s="35">
        <v>2029</v>
      </c>
      <c r="J26" s="35" t="s">
        <v>40</v>
      </c>
      <c r="L26" s="35" t="s">
        <v>41</v>
      </c>
      <c r="N26" s="37">
        <v>0</v>
      </c>
      <c r="O26" s="37">
        <v>1567094.2167102466</v>
      </c>
      <c r="P26" s="37">
        <v>3576063.1787782423</v>
      </c>
      <c r="Q26" s="37">
        <v>3582438.5896837283</v>
      </c>
      <c r="R26" s="37">
        <v>3121072.3640726246</v>
      </c>
      <c r="S26" s="37">
        <v>2856113.1163551556</v>
      </c>
      <c r="T26" s="37">
        <v>14211165.550399998</v>
      </c>
      <c r="U26" s="37"/>
      <c r="W26" s="37">
        <v>10486</v>
      </c>
    </row>
    <row r="27" spans="1:23" x14ac:dyDescent="0.3">
      <c r="A27" s="34" t="s">
        <v>93</v>
      </c>
      <c r="B27" s="34" t="s">
        <v>117</v>
      </c>
      <c r="C27" s="35" t="s">
        <v>65</v>
      </c>
      <c r="D27" s="35" t="s">
        <v>53</v>
      </c>
      <c r="E27" s="34" t="s">
        <v>46</v>
      </c>
      <c r="F27" s="36" t="s">
        <v>118</v>
      </c>
      <c r="G27" s="35">
        <v>2025</v>
      </c>
      <c r="H27" s="35">
        <v>2026</v>
      </c>
      <c r="I27" s="35">
        <v>2026</v>
      </c>
      <c r="J27" s="35" t="s">
        <v>82</v>
      </c>
      <c r="L27" s="35" t="s">
        <v>41</v>
      </c>
      <c r="N27" s="37">
        <v>0</v>
      </c>
      <c r="O27" s="37">
        <v>0</v>
      </c>
      <c r="P27" s="37">
        <v>279426.47039999999</v>
      </c>
      <c r="Q27" s="37">
        <v>0</v>
      </c>
      <c r="R27" s="37">
        <v>0</v>
      </c>
      <c r="S27" s="37">
        <v>0</v>
      </c>
      <c r="T27" s="37">
        <f t="shared" si="1"/>
        <v>279426.47039999999</v>
      </c>
      <c r="W27" s="37">
        <v>215</v>
      </c>
    </row>
    <row r="28" spans="1:23" ht="30.05" x14ac:dyDescent="0.3">
      <c r="A28" s="34" t="s">
        <v>96</v>
      </c>
      <c r="B28" s="34" t="s">
        <v>119</v>
      </c>
      <c r="C28" s="35" t="s">
        <v>65</v>
      </c>
      <c r="D28" s="35" t="s">
        <v>53</v>
      </c>
      <c r="E28" s="34" t="s">
        <v>46</v>
      </c>
      <c r="F28" s="36" t="s">
        <v>120</v>
      </c>
      <c r="G28" s="35">
        <v>2025</v>
      </c>
      <c r="H28" s="35">
        <v>2025</v>
      </c>
      <c r="I28" s="35">
        <v>2025</v>
      </c>
      <c r="J28" s="35" t="s">
        <v>82</v>
      </c>
      <c r="L28" s="35" t="s">
        <v>41</v>
      </c>
      <c r="N28" s="37">
        <v>0</v>
      </c>
      <c r="O28" s="37">
        <v>187453.84</v>
      </c>
      <c r="P28" s="37">
        <v>0</v>
      </c>
      <c r="Q28" s="37">
        <v>0</v>
      </c>
      <c r="R28" s="37">
        <v>0</v>
      </c>
      <c r="S28" s="37">
        <v>0</v>
      </c>
      <c r="T28" s="37">
        <f t="shared" si="1"/>
        <v>187453.84</v>
      </c>
      <c r="W28" s="37">
        <v>74.999999999999986</v>
      </c>
    </row>
    <row r="29" spans="1:23" x14ac:dyDescent="0.3">
      <c r="A29" s="34" t="s">
        <v>98</v>
      </c>
      <c r="B29" s="34" t="s">
        <v>121</v>
      </c>
      <c r="C29" s="35" t="s">
        <v>65</v>
      </c>
      <c r="D29" s="35" t="s">
        <v>53</v>
      </c>
      <c r="E29" s="34" t="s">
        <v>46</v>
      </c>
      <c r="F29" s="36" t="s">
        <v>118</v>
      </c>
      <c r="G29" s="35">
        <v>2025</v>
      </c>
      <c r="H29" s="35">
        <v>2026</v>
      </c>
      <c r="I29" s="35">
        <v>2026</v>
      </c>
      <c r="J29" s="35" t="s">
        <v>82</v>
      </c>
      <c r="L29" s="35" t="s">
        <v>41</v>
      </c>
      <c r="N29" s="37">
        <v>0</v>
      </c>
      <c r="O29" s="37">
        <v>0</v>
      </c>
      <c r="P29" s="37">
        <v>120859.2</v>
      </c>
      <c r="Q29" s="37">
        <v>0</v>
      </c>
      <c r="R29" s="37">
        <v>0</v>
      </c>
      <c r="S29" s="37">
        <v>0</v>
      </c>
      <c r="T29" s="37">
        <f t="shared" si="1"/>
        <v>120859.2</v>
      </c>
      <c r="W29" s="37">
        <v>75</v>
      </c>
    </row>
    <row r="30" spans="1:23" x14ac:dyDescent="0.3">
      <c r="A30" s="34" t="s">
        <v>100</v>
      </c>
      <c r="B30" s="34" t="s">
        <v>122</v>
      </c>
      <c r="C30" s="35" t="s">
        <v>65</v>
      </c>
      <c r="D30" s="35" t="s">
        <v>53</v>
      </c>
      <c r="E30" s="34" t="s">
        <v>46</v>
      </c>
      <c r="F30" s="36" t="s">
        <v>118</v>
      </c>
      <c r="G30" s="35">
        <v>2025</v>
      </c>
      <c r="H30" s="35">
        <v>2026</v>
      </c>
      <c r="I30" s="35">
        <v>2026</v>
      </c>
      <c r="J30" s="35" t="s">
        <v>82</v>
      </c>
      <c r="L30" s="35" t="s">
        <v>41</v>
      </c>
      <c r="N30" s="37">
        <v>0</v>
      </c>
      <c r="O30" s="37">
        <v>224627.20000000001</v>
      </c>
      <c r="P30" s="37">
        <v>0</v>
      </c>
      <c r="Q30" s="37">
        <v>0</v>
      </c>
      <c r="R30" s="37">
        <v>0</v>
      </c>
      <c r="S30" s="37">
        <v>0</v>
      </c>
      <c r="T30" s="37">
        <f t="shared" si="1"/>
        <v>224627.20000000001</v>
      </c>
      <c r="W30" s="37">
        <v>75</v>
      </c>
    </row>
    <row r="31" spans="1:23" x14ac:dyDescent="0.3">
      <c r="A31" s="34" t="s">
        <v>103</v>
      </c>
      <c r="B31" s="34" t="s">
        <v>123</v>
      </c>
      <c r="C31" s="35" t="s">
        <v>65</v>
      </c>
      <c r="D31" s="35" t="s">
        <v>53</v>
      </c>
      <c r="E31" s="34" t="s">
        <v>46</v>
      </c>
      <c r="F31" s="36" t="s">
        <v>118</v>
      </c>
      <c r="G31" s="35">
        <v>2025</v>
      </c>
      <c r="H31" s="35">
        <v>2025</v>
      </c>
      <c r="I31" s="35">
        <v>2025</v>
      </c>
      <c r="J31" s="35" t="s">
        <v>82</v>
      </c>
      <c r="L31" s="35" t="s">
        <v>41</v>
      </c>
      <c r="N31" s="37">
        <v>0</v>
      </c>
      <c r="O31" s="37">
        <v>266988.96000000002</v>
      </c>
      <c r="P31" s="37">
        <v>0</v>
      </c>
      <c r="Q31" s="37">
        <v>0</v>
      </c>
      <c r="R31" s="37">
        <v>0</v>
      </c>
      <c r="S31" s="37">
        <v>0</v>
      </c>
      <c r="T31" s="37">
        <f t="shared" si="1"/>
        <v>266988.96000000002</v>
      </c>
      <c r="W31" s="37">
        <v>75</v>
      </c>
    </row>
    <row r="32" spans="1:23" ht="30.05" x14ac:dyDescent="0.3">
      <c r="A32" s="34" t="s">
        <v>106</v>
      </c>
      <c r="B32" s="34" t="s">
        <v>124</v>
      </c>
      <c r="C32" s="34" t="s">
        <v>125</v>
      </c>
      <c r="D32" s="35" t="s">
        <v>53</v>
      </c>
      <c r="E32" s="34" t="s">
        <v>46</v>
      </c>
      <c r="F32" s="36" t="s">
        <v>126</v>
      </c>
      <c r="G32" s="35">
        <v>2025</v>
      </c>
      <c r="H32" s="35">
        <v>2025</v>
      </c>
      <c r="I32" s="35">
        <v>2025</v>
      </c>
      <c r="J32" s="35" t="s">
        <v>82</v>
      </c>
      <c r="L32" s="35" t="s">
        <v>41</v>
      </c>
      <c r="N32" s="37">
        <v>16550.66</v>
      </c>
      <c r="O32" s="37">
        <v>850043.04</v>
      </c>
      <c r="P32" s="37">
        <v>0</v>
      </c>
      <c r="Q32" s="37">
        <v>0</v>
      </c>
      <c r="R32" s="37">
        <v>0</v>
      </c>
      <c r="S32" s="37">
        <v>0</v>
      </c>
      <c r="T32" s="37">
        <f t="shared" si="1"/>
        <v>866593.70000000007</v>
      </c>
      <c r="W32" s="37">
        <v>820</v>
      </c>
    </row>
    <row r="33" spans="1:1" ht="45.55" customHeight="1" x14ac:dyDescent="0.3">
      <c r="A33" s="34"/>
    </row>
  </sheetData>
  <mergeCells count="4">
    <mergeCell ref="B1:B2"/>
    <mergeCell ref="D1:D2"/>
    <mergeCell ref="N1:V1"/>
    <mergeCell ref="W1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Galofaro Giuliana</dc:creator>
  <cp:lastModifiedBy>Persico Viviana</cp:lastModifiedBy>
  <dcterms:created xsi:type="dcterms:W3CDTF">2025-03-30T12:53:53Z</dcterms:created>
  <dcterms:modified xsi:type="dcterms:W3CDTF">2025-03-31T14:27:28Z</dcterms:modified>
</cp:coreProperties>
</file>